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Щиты" sheetId="2" r:id="rId1"/>
    <sheet name="Элементы лестницы" sheetId="3" r:id="rId2"/>
    <sheet name="МДФ" sheetId="4" r:id="rId3"/>
    <sheet name="Шпон" sheetId="5" r:id="rId4"/>
    <sheet name="Пиломатериал" sheetId="6" r:id="rId5"/>
  </sheets>
  <definedNames>
    <definedName name="Узнать_остатки_склада_по_наличию">Щиты!#REF!</definedName>
  </definedNames>
  <calcPr calcId="124519"/>
</workbook>
</file>

<file path=xl/calcChain.xml><?xml version="1.0" encoding="utf-8"?>
<calcChain xmlns="http://schemas.openxmlformats.org/spreadsheetml/2006/main">
  <c r="F14" i="4"/>
  <c r="C14"/>
  <c r="C13"/>
  <c r="F7"/>
  <c r="F8"/>
  <c r="F9"/>
  <c r="F10"/>
  <c r="F11"/>
  <c r="F12"/>
  <c r="F6"/>
  <c r="D7"/>
  <c r="D8"/>
  <c r="D9"/>
  <c r="D10"/>
  <c r="D11"/>
  <c r="D12"/>
  <c r="D6"/>
  <c r="C22" i="3"/>
  <c r="B22" s="1"/>
  <c r="D20"/>
  <c r="C20"/>
  <c r="B20"/>
  <c r="D10"/>
  <c r="B10"/>
  <c r="D9"/>
  <c r="C9"/>
  <c r="B9"/>
  <c r="C8"/>
  <c r="D7"/>
  <c r="B7"/>
  <c r="D12"/>
  <c r="C12"/>
  <c r="B12"/>
  <c r="D11"/>
  <c r="C11"/>
  <c r="B11"/>
  <c r="D24"/>
  <c r="C24"/>
  <c r="B24"/>
  <c r="D23"/>
  <c r="C23"/>
  <c r="B23"/>
  <c r="F25" i="2"/>
  <c r="F26"/>
  <c r="F27"/>
  <c r="F23"/>
  <c r="D25"/>
  <c r="D26"/>
  <c r="D27"/>
  <c r="D23"/>
  <c r="D22" i="3" l="1"/>
</calcChain>
</file>

<file path=xl/sharedStrings.xml><?xml version="1.0" encoding="utf-8"?>
<sst xmlns="http://schemas.openxmlformats.org/spreadsheetml/2006/main" count="343" uniqueCount="186">
  <si>
    <t>0,9-1,5м</t>
  </si>
  <si>
    <t>1,6-2,2м</t>
  </si>
  <si>
    <t>2,3-2,9м</t>
  </si>
  <si>
    <t>3м+</t>
  </si>
  <si>
    <t>Сорт А</t>
  </si>
  <si>
    <t>Сорт В</t>
  </si>
  <si>
    <t>Сорт С</t>
  </si>
  <si>
    <t>1-3м</t>
  </si>
  <si>
    <t>1-5м</t>
  </si>
  <si>
    <t>Сорт АА</t>
  </si>
  <si>
    <t>Сорт ВС</t>
  </si>
  <si>
    <t>Ширина</t>
  </si>
  <si>
    <t xml:space="preserve">1. МДФ 3 мм </t>
  </si>
  <si>
    <t xml:space="preserve">2. МДФ 6 мм </t>
  </si>
  <si>
    <t>3. МДФ 8 мм</t>
  </si>
  <si>
    <t xml:space="preserve">4. МДФ 10 мм </t>
  </si>
  <si>
    <t xml:space="preserve">6. МДФ 16 мм </t>
  </si>
  <si>
    <t>7. МДФ 18 мм</t>
  </si>
  <si>
    <t>8. МДФ 22 мм</t>
  </si>
  <si>
    <t>Наименование</t>
  </si>
  <si>
    <t>Бук 20 мм Сращ.</t>
  </si>
  <si>
    <t xml:space="preserve">Бук 20 мм Цельнолам. </t>
  </si>
  <si>
    <t>Бук 40 мм Сращ.</t>
  </si>
  <si>
    <t xml:space="preserve">Бук 40 мм Цельнолам. </t>
  </si>
  <si>
    <t>Длина, м</t>
  </si>
  <si>
    <t>0,9-5м</t>
  </si>
  <si>
    <t>0,61м</t>
  </si>
  <si>
    <t>0,65м</t>
  </si>
  <si>
    <t>Наменование/Тощина</t>
  </si>
  <si>
    <t>Щиты/Ступени/Столешницы/Подоконники</t>
  </si>
  <si>
    <t>0,32/0,65м</t>
  </si>
  <si>
    <t>А - Без сучков с двух сторон, однотонные ламели, В - Без сучков с двух сторон, рознотон 1-2 ламели, С - Без сучков с двух сторон,  разнотон 3-5 ламелей</t>
  </si>
  <si>
    <t>Береза 18мм Сращ.</t>
  </si>
  <si>
    <t xml:space="preserve">Береза 18мм Цельнолам. </t>
  </si>
  <si>
    <t>0,6м</t>
  </si>
  <si>
    <t>Береза 40 мм Сращ.</t>
  </si>
  <si>
    <t xml:space="preserve">Береза 40 мм Цельнолам. </t>
  </si>
  <si>
    <t>0,3/0,6м</t>
  </si>
  <si>
    <t>А - Без сучков с двух сторон, однотонные ламели, В - Без сучков с одной стороны, однотонные ламели, С -  Сучки и разнотон допускаются, плохая склейка</t>
  </si>
  <si>
    <t>Сосна 18мм Сращ.</t>
  </si>
  <si>
    <t xml:space="preserve">Сосна 18мм Цельнолам. </t>
  </si>
  <si>
    <t>Сосна 40 мм Сращ.</t>
  </si>
  <si>
    <t xml:space="preserve">Сосна 40 мм Цельнолам. </t>
  </si>
  <si>
    <t>0,6/0,9м</t>
  </si>
  <si>
    <t xml:space="preserve">Сосна 30 мм Цельнолам. </t>
  </si>
  <si>
    <t>1,6-3м</t>
  </si>
  <si>
    <t>Сорт АВ</t>
  </si>
  <si>
    <t>АА - Без сучков с двух сторон, однотонные ламели, АВ - Без сучков с одной стороны, однотонные ламели, ВС -  Сучки и разнотон допускаются, плохая склейка</t>
  </si>
  <si>
    <t>Ясень 20мм Сращ.</t>
  </si>
  <si>
    <t xml:space="preserve">Ясень 20мм Цельнолам. </t>
  </si>
  <si>
    <t>Дуб 20мм Сращ.</t>
  </si>
  <si>
    <t xml:space="preserve">Дуб 20мм Цельнолам. </t>
  </si>
  <si>
    <t>Дуб 40 мм Сращ.</t>
  </si>
  <si>
    <t>Ясень 40 мм Сращ.</t>
  </si>
  <si>
    <t xml:space="preserve">Дуб 40 мм Цельнолам. </t>
  </si>
  <si>
    <t xml:space="preserve">Ясень 40 мм Цельнолам. </t>
  </si>
  <si>
    <t>Контакты: +7 (922) 003 43 27</t>
  </si>
  <si>
    <t>Бук 40х320х1000 мм Сращ.</t>
  </si>
  <si>
    <t>Бук 40х320х1000 мм Цельнолам.</t>
  </si>
  <si>
    <t>Бук 20х200х1000 мм Сращ.</t>
  </si>
  <si>
    <t xml:space="preserve">Бук 20х200х1000 мм Цельнолам. </t>
  </si>
  <si>
    <t>Береза 40х300х1000 мм Сращ.</t>
  </si>
  <si>
    <t>Береза 40х300х1000 мм Цельнолам.</t>
  </si>
  <si>
    <t>Сосна 40х300х1000 мм Сращ.</t>
  </si>
  <si>
    <t>Сосна 40х300х1000 мм Цельнолам.</t>
  </si>
  <si>
    <t>Ясень 40х300х1000 мм Сращ.</t>
  </si>
  <si>
    <t>Дуб 40х300х1000 мм Цельнолам.</t>
  </si>
  <si>
    <t>Ясень 40х300х1000 мм Цельнолам.</t>
  </si>
  <si>
    <t>Дуб 40х300х1000 мм Сращ.</t>
  </si>
  <si>
    <t>Наменование/размеры</t>
  </si>
  <si>
    <t>Сосна 20х200х1000 мм Сращ.</t>
  </si>
  <si>
    <t xml:space="preserve">Береза 20х200х1000 мм Цельнолам. </t>
  </si>
  <si>
    <t xml:space="preserve">Сосна 20х200х1000 мм Цельнолам. </t>
  </si>
  <si>
    <t>Береза 20х200х1000 мм Сращ.</t>
  </si>
  <si>
    <t>Балясины/столбы</t>
  </si>
  <si>
    <t>Балясины сосна 50х50х900</t>
  </si>
  <si>
    <t>Балясины береза 50х50х900</t>
  </si>
  <si>
    <t>Балясины бук 50х50х900</t>
  </si>
  <si>
    <t xml:space="preserve">Поручень </t>
  </si>
  <si>
    <t>Балясины Ясень 50х50х900</t>
  </si>
  <si>
    <t>Балясины Дуб 50х50х900</t>
  </si>
  <si>
    <t>Поручень Сосна 50х70х3000</t>
  </si>
  <si>
    <t>Поручень Дуб 45х70х3500</t>
  </si>
  <si>
    <t>Поручень Бук 45х70х3000</t>
  </si>
  <si>
    <t>Поручень Ясень 45х70х4000</t>
  </si>
  <si>
    <t>Адрес склада: Чекистов 30/4</t>
  </si>
  <si>
    <t>Щиты/Подступенки, цена за м2</t>
  </si>
  <si>
    <t>Щиты/Ступени/Столешницы/Подоконники, цена за м2</t>
  </si>
  <si>
    <t>Режим работы: пн. - пт. С 9:00-17:00</t>
  </si>
  <si>
    <t>шт.</t>
  </si>
  <si>
    <t>Подступенки, цена за метр шириной 20см</t>
  </si>
  <si>
    <t>Ступени, цена за метр шириной 30/32см</t>
  </si>
  <si>
    <t>А - Без сучков с двух сторон, однотонные ламели, В - Без сучков/сучки с одной стороны с двух сторон, рознотон 1-2 ламели, С - Без сучков с двух сторон/сучки с двух сторон,  разнотон 3-5 ламелей</t>
  </si>
  <si>
    <t>Цена опт, м2</t>
  </si>
  <si>
    <t>Режим работы: пн. - пт. 9:00-17:00</t>
  </si>
  <si>
    <t>Шпон натуральный Дуб укр</t>
  </si>
  <si>
    <t>м²</t>
  </si>
  <si>
    <t>Шпон Орех американский АВ</t>
  </si>
  <si>
    <t>Шпон Ясень белый crown</t>
  </si>
  <si>
    <t>Шпон орех американский SUP</t>
  </si>
  <si>
    <t>Шпон Ясень оливк. укр шир 13-15 см</t>
  </si>
  <si>
    <t>Шпон Зебрано</t>
  </si>
  <si>
    <t>Шпон натуральный Бук укр</t>
  </si>
  <si>
    <t>Шпон Сапели А</t>
  </si>
  <si>
    <t>Шпон Дуб 2.0мм</t>
  </si>
  <si>
    <t>Шпон дуб украинский Сорт С</t>
  </si>
  <si>
    <t>Шпон Анегри АВ</t>
  </si>
  <si>
    <t>Шпон Венге crown А</t>
  </si>
  <si>
    <t>Шпон Полисандр Сантос А</t>
  </si>
  <si>
    <t>Шпон Вишня 0.6мм</t>
  </si>
  <si>
    <t>Шпон Дуб белый Rustic A</t>
  </si>
  <si>
    <t>Шпон Сосна crown А</t>
  </si>
  <si>
    <t>Шпон Ясень дальневосточный 1,2 мм</t>
  </si>
  <si>
    <t>Шпон Дуб укр 1,5 мм</t>
  </si>
  <si>
    <t>Шпон Дуб укр 2,5 мм</t>
  </si>
  <si>
    <t>Шпон Орех американский 1,5 мм</t>
  </si>
  <si>
    <t>Цена, руб.</t>
  </si>
  <si>
    <t>Ед. изм.</t>
  </si>
  <si>
    <t>2800x1035</t>
  </si>
  <si>
    <t>2800x1220, 2800x1035</t>
  </si>
  <si>
    <t>2800x1035, 2800x1220</t>
  </si>
  <si>
    <t>Кромка 19мм клей</t>
  </si>
  <si>
    <t>Кромка 23мм клей</t>
  </si>
  <si>
    <t>Кромка 23мм</t>
  </si>
  <si>
    <t>Кромка 19мм</t>
  </si>
  <si>
    <t>Шпон/Шпон</t>
  </si>
  <si>
    <t>Шпон/бумага</t>
  </si>
  <si>
    <t>Фанера 15мм</t>
  </si>
  <si>
    <t>Фанера 12мм</t>
  </si>
  <si>
    <t>1220х2440</t>
  </si>
  <si>
    <t>Шпон Дуб, Бук, Ясень</t>
  </si>
  <si>
    <t>Цена шт.</t>
  </si>
  <si>
    <t>750р,м2</t>
  </si>
  <si>
    <t>14,25р/мп</t>
  </si>
  <si>
    <t>17,25р/мп</t>
  </si>
  <si>
    <t>Кромка</t>
  </si>
  <si>
    <t>0,06х19</t>
  </si>
  <si>
    <t>0,06х23</t>
  </si>
  <si>
    <t>Размеры, мм</t>
  </si>
  <si>
    <t>Размеры,мм</t>
  </si>
  <si>
    <t>Цена рулонами</t>
  </si>
  <si>
    <t>Цена отрез</t>
  </si>
  <si>
    <t>1200р,м2</t>
  </si>
  <si>
    <t>22,8р/мп</t>
  </si>
  <si>
    <t>27,6р/мп</t>
  </si>
  <si>
    <t>ДОСКА CУХАЯ, НЕКАЛИБРОВАННАЯ*</t>
  </si>
  <si>
    <t>Сосна толщина 50мм, 30мм, 25мм, длина 6м</t>
  </si>
  <si>
    <t>Цена за м.куб</t>
  </si>
  <si>
    <t>Без выбора</t>
  </si>
  <si>
    <t>С выбором</t>
  </si>
  <si>
    <t>Строительная обрезная доска, влажность 14-16%</t>
  </si>
  <si>
    <t>Поштучно, менее 1м3</t>
  </si>
  <si>
    <t>Столярная необрезная доска, влажность до 12%</t>
  </si>
  <si>
    <t>Сорт 0-1 более 1м3 (до 2х сучков по одной пласти)</t>
  </si>
  <si>
    <t>Сорт 1 (до 6 сучков по одной пласти)</t>
  </si>
  <si>
    <t>Сорт 1-2 (до 12 сучков по одной пласти)</t>
  </si>
  <si>
    <t>-</t>
  </si>
  <si>
    <t>Лиственница столярная н/о, толщина 50мм, 25мм</t>
  </si>
  <si>
    <t> Без выбора</t>
  </si>
  <si>
    <t> С выбором</t>
  </si>
  <si>
    <t>6м Сорт АB.  Влажнось до 12%</t>
  </si>
  <si>
    <t xml:space="preserve">Береза столярная н/о, толщина 50мм, 25мм </t>
  </si>
  <si>
    <t xml:space="preserve">Бук Краснодарский край, толщина 50, 30мм </t>
  </si>
  <si>
    <t>1,0м - 1,9м Сорт A</t>
  </si>
  <si>
    <t>1,0м – 1,9м Сорт В</t>
  </si>
  <si>
    <t>2,0м - 4,0м Сорт A</t>
  </si>
  <si>
    <t>2,0м - 4,0м Сорт В</t>
  </si>
  <si>
    <t>Ясень Краснодарский край, толщина 50мм</t>
  </si>
  <si>
    <t>1,0м – 1,9м</t>
  </si>
  <si>
    <t xml:space="preserve">2,0м - 4,0м, </t>
  </si>
  <si>
    <t>3,0м - 4,0м,необрезной</t>
  </si>
  <si>
    <t>Ясень Краснодарский край, толщина 30мм</t>
  </si>
  <si>
    <t>2,0м - 4,0м</t>
  </si>
  <si>
    <t>Дуб Краснодарский край, толщина 50мм</t>
  </si>
  <si>
    <t>Дуб Краснодарский край, толщина 30мм</t>
  </si>
  <si>
    <t xml:space="preserve">0,5м - 0,8м </t>
  </si>
  <si>
    <t xml:space="preserve">1м – 1,4м </t>
  </si>
  <si>
    <t>1,5 - 1,9м</t>
  </si>
  <si>
    <t>2 - 2,4м</t>
  </si>
  <si>
    <t>2,5м - 4м</t>
  </si>
  <si>
    <t>Слэбы Дуб, Карагач (необрезная доска)</t>
  </si>
  <si>
    <t>Слэбы Орех  (необрезная доска)</t>
  </si>
  <si>
    <t>65000,00 / м3</t>
  </si>
  <si>
    <t>125000,00/м3</t>
  </si>
  <si>
    <t>3000руб./шт</t>
  </si>
  <si>
    <t>7000руб./шт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</si>
</sst>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1" xfId="0" applyNumberForma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3" fillId="0" borderId="0" xfId="1" applyFont="1" applyBorder="1" applyAlignment="1" applyProtection="1">
      <alignment horizontal="center" wrapText="1"/>
    </xf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1" fillId="2" borderId="20" xfId="0" applyFont="1" applyFill="1" applyBorder="1" applyAlignment="1">
      <alignment horizontal="left"/>
    </xf>
    <xf numFmtId="0" fontId="0" fillId="0" borderId="0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1" fillId="2" borderId="20" xfId="0" applyFont="1" applyFill="1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2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3" borderId="20" xfId="0" applyFill="1" applyBorder="1"/>
    <xf numFmtId="0" fontId="0" fillId="3" borderId="1" xfId="0" applyFill="1" applyBorder="1" applyAlignment="1"/>
    <xf numFmtId="0" fontId="0" fillId="3" borderId="1" xfId="0" applyFill="1" applyBorder="1" applyAlignment="1">
      <alignment horizontal="right"/>
    </xf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164" fontId="0" fillId="2" borderId="2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6" xfId="0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1" fillId="0" borderId="27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7" xfId="0" applyFont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2</xdr:col>
      <xdr:colOff>609601</xdr:colOff>
      <xdr:row>3</xdr:row>
      <xdr:rowOff>287290</xdr:rowOff>
    </xdr:to>
    <xdr:pic>
      <xdr:nvPicPr>
        <xdr:cNvPr id="2" name="Рисунок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66675"/>
          <a:ext cx="2952751" cy="79211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44</xdr:row>
      <xdr:rowOff>66675</xdr:rowOff>
    </xdr:from>
    <xdr:to>
      <xdr:col>2</xdr:col>
      <xdr:colOff>609601</xdr:colOff>
      <xdr:row>47</xdr:row>
      <xdr:rowOff>192040</xdr:rowOff>
    </xdr:to>
    <xdr:pic>
      <xdr:nvPicPr>
        <xdr:cNvPr id="3" name="Рисунок 2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66675"/>
          <a:ext cx="2952751" cy="792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66675</xdr:rowOff>
    </xdr:from>
    <xdr:to>
      <xdr:col>0</xdr:col>
      <xdr:colOff>2809876</xdr:colOff>
      <xdr:row>3</xdr:row>
      <xdr:rowOff>123825</xdr:rowOff>
    </xdr:to>
    <xdr:pic>
      <xdr:nvPicPr>
        <xdr:cNvPr id="2" name="Рисунок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6" y="66675"/>
          <a:ext cx="2724150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2</xdr:row>
      <xdr:rowOff>247650</xdr:rowOff>
    </xdr:to>
    <xdr:pic>
      <xdr:nvPicPr>
        <xdr:cNvPr id="2" name="Рисунок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24150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2009775</xdr:colOff>
      <xdr:row>0</xdr:row>
      <xdr:rowOff>47625</xdr:rowOff>
    </xdr:from>
    <xdr:to>
      <xdr:col>3</xdr:col>
      <xdr:colOff>28575</xdr:colOff>
      <xdr:row>2</xdr:row>
      <xdr:rowOff>143608</xdr:rowOff>
    </xdr:to>
    <xdr:pic>
      <xdr:nvPicPr>
        <xdr:cNvPr id="2" name="Рисунок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9775" y="47625"/>
          <a:ext cx="2066925" cy="476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61"/>
  <sheetViews>
    <sheetView tabSelected="1" workbookViewId="0">
      <selection activeCell="J37" sqref="J37"/>
    </sheetView>
  </sheetViews>
  <sheetFormatPr defaultRowHeight="15"/>
  <cols>
    <col min="1" max="1" width="25.7109375" style="6" bestFit="1" customWidth="1"/>
    <col min="2" max="2" width="10.7109375" style="6" bestFit="1" customWidth="1"/>
    <col min="3" max="3" width="10.42578125" style="6" bestFit="1" customWidth="1"/>
    <col min="4" max="4" width="13.42578125" style="6" bestFit="1" customWidth="1"/>
    <col min="5" max="6" width="12.5703125" style="6" bestFit="1" customWidth="1"/>
    <col min="7" max="16384" width="9.140625" style="6"/>
  </cols>
  <sheetData>
    <row r="1" spans="1:7">
      <c r="A1" s="12"/>
      <c r="B1" s="13"/>
      <c r="C1" s="13"/>
      <c r="D1" s="13"/>
      <c r="E1" s="13"/>
      <c r="F1" s="14"/>
    </row>
    <row r="2" spans="1:7">
      <c r="A2" s="15"/>
      <c r="B2" s="7"/>
      <c r="C2" s="7"/>
      <c r="D2" s="18" t="s">
        <v>85</v>
      </c>
      <c r="E2" s="18"/>
      <c r="F2" s="19"/>
    </row>
    <row r="3" spans="1:7">
      <c r="A3" s="15"/>
      <c r="B3" s="7"/>
      <c r="C3" s="7"/>
      <c r="D3" s="18" t="s">
        <v>56</v>
      </c>
      <c r="E3" s="18"/>
      <c r="F3" s="19"/>
    </row>
    <row r="4" spans="1:7" ht="24.75" customHeight="1" thickBot="1">
      <c r="A4" s="16"/>
      <c r="B4" s="17"/>
      <c r="C4" s="17"/>
      <c r="D4" s="20" t="s">
        <v>88</v>
      </c>
      <c r="E4" s="20"/>
      <c r="F4" s="21"/>
    </row>
    <row r="5" spans="1:7">
      <c r="A5" s="64" t="s">
        <v>86</v>
      </c>
      <c r="B5" s="65"/>
      <c r="C5" s="65"/>
      <c r="D5" s="65"/>
      <c r="E5" s="65"/>
      <c r="F5" s="66"/>
    </row>
    <row r="6" spans="1:7">
      <c r="A6" s="9" t="s">
        <v>28</v>
      </c>
      <c r="B6" s="9" t="s">
        <v>24</v>
      </c>
      <c r="C6" s="9" t="s">
        <v>11</v>
      </c>
      <c r="D6" s="9" t="s">
        <v>4</v>
      </c>
      <c r="E6" s="9" t="s">
        <v>5</v>
      </c>
      <c r="F6" s="9" t="s">
        <v>6</v>
      </c>
    </row>
    <row r="7" spans="1:7">
      <c r="A7" s="2" t="s">
        <v>20</v>
      </c>
      <c r="B7" s="2" t="s">
        <v>25</v>
      </c>
      <c r="C7" s="2" t="s">
        <v>26</v>
      </c>
      <c r="D7" s="25">
        <v>2050</v>
      </c>
      <c r="E7" s="25">
        <v>1832</v>
      </c>
      <c r="F7" s="25">
        <v>1663</v>
      </c>
    </row>
    <row r="8" spans="1:7">
      <c r="A8" s="2" t="s">
        <v>21</v>
      </c>
      <c r="B8" s="2" t="s">
        <v>0</v>
      </c>
      <c r="C8" s="2" t="s">
        <v>26</v>
      </c>
      <c r="D8" s="25">
        <v>2670</v>
      </c>
      <c r="E8" s="25">
        <v>2420</v>
      </c>
      <c r="F8" s="25">
        <v>2160</v>
      </c>
    </row>
    <row r="9" spans="1:7">
      <c r="A9" s="2" t="s">
        <v>21</v>
      </c>
      <c r="B9" s="2" t="s">
        <v>1</v>
      </c>
      <c r="C9" s="2" t="s">
        <v>26</v>
      </c>
      <c r="D9" s="25">
        <v>2668.05</v>
      </c>
      <c r="E9" s="25">
        <v>2413.9500000000003</v>
      </c>
      <c r="F9" s="25">
        <v>2159.85</v>
      </c>
    </row>
    <row r="10" spans="1:7">
      <c r="A10" s="2" t="s">
        <v>21</v>
      </c>
      <c r="B10" s="2" t="s">
        <v>2</v>
      </c>
      <c r="C10" s="2" t="s">
        <v>26</v>
      </c>
      <c r="D10" s="25">
        <v>2910.6000000000004</v>
      </c>
      <c r="E10" s="25">
        <v>2633.4</v>
      </c>
      <c r="F10" s="25">
        <v>2356.2000000000003</v>
      </c>
    </row>
    <row r="11" spans="1:7">
      <c r="A11" s="2" t="s">
        <v>21</v>
      </c>
      <c r="B11" s="2" t="s">
        <v>3</v>
      </c>
      <c r="C11" s="2" t="s">
        <v>26</v>
      </c>
      <c r="D11" s="25">
        <v>3153.15</v>
      </c>
      <c r="E11" s="25">
        <v>2852.8500000000004</v>
      </c>
      <c r="F11" s="25">
        <v>2552.5500000000002</v>
      </c>
    </row>
    <row r="12" spans="1:7">
      <c r="A12" s="70" t="s">
        <v>87</v>
      </c>
      <c r="B12" s="71"/>
      <c r="C12" s="71"/>
      <c r="D12" s="71"/>
      <c r="E12" s="71"/>
      <c r="F12" s="71"/>
    </row>
    <row r="13" spans="1:7">
      <c r="A13" s="2" t="s">
        <v>22</v>
      </c>
      <c r="B13" s="2" t="s">
        <v>8</v>
      </c>
      <c r="C13" s="2" t="s">
        <v>27</v>
      </c>
      <c r="D13" s="25">
        <v>3600</v>
      </c>
      <c r="E13" s="25">
        <v>3030</v>
      </c>
      <c r="F13" s="25">
        <v>2715</v>
      </c>
      <c r="G13" s="7"/>
    </row>
    <row r="14" spans="1:7">
      <c r="A14" s="2" t="s">
        <v>23</v>
      </c>
      <c r="B14" s="2" t="s">
        <v>0</v>
      </c>
      <c r="C14" s="2" t="s">
        <v>30</v>
      </c>
      <c r="D14" s="25">
        <v>4400</v>
      </c>
      <c r="E14" s="25">
        <v>4100</v>
      </c>
      <c r="F14" s="25">
        <v>3450</v>
      </c>
      <c r="G14" s="8"/>
    </row>
    <row r="15" spans="1:7">
      <c r="A15" s="2" t="s">
        <v>23</v>
      </c>
      <c r="B15" s="2" t="s">
        <v>1</v>
      </c>
      <c r="C15" s="2" t="s">
        <v>30</v>
      </c>
      <c r="D15" s="25">
        <v>4731.1000000000004</v>
      </c>
      <c r="E15" s="25">
        <v>4192.6500000000005</v>
      </c>
      <c r="F15" s="25">
        <v>3811.5000000000005</v>
      </c>
      <c r="G15" s="7"/>
    </row>
    <row r="16" spans="1:7">
      <c r="A16" s="2" t="s">
        <v>23</v>
      </c>
      <c r="B16" s="2" t="s">
        <v>2</v>
      </c>
      <c r="C16" s="2" t="s">
        <v>30</v>
      </c>
      <c r="D16" s="25">
        <v>5161.2000000000007</v>
      </c>
      <c r="E16" s="25">
        <v>4573.8</v>
      </c>
      <c r="F16" s="25">
        <v>4158</v>
      </c>
      <c r="G16" s="7"/>
    </row>
    <row r="17" spans="1:6" ht="15.75" thickBot="1">
      <c r="A17" s="4" t="s">
        <v>23</v>
      </c>
      <c r="B17" s="4" t="s">
        <v>3</v>
      </c>
      <c r="C17" s="4" t="s">
        <v>30</v>
      </c>
      <c r="D17" s="26">
        <v>5591.3</v>
      </c>
      <c r="E17" s="26">
        <v>4954.9500000000007</v>
      </c>
      <c r="F17" s="26">
        <v>4504.5</v>
      </c>
    </row>
    <row r="18" spans="1:6" ht="35.25" customHeight="1" thickBot="1">
      <c r="A18" s="68" t="s">
        <v>31</v>
      </c>
      <c r="B18" s="69"/>
      <c r="C18" s="69"/>
      <c r="D18" s="69"/>
      <c r="E18" s="69"/>
      <c r="F18" s="69"/>
    </row>
    <row r="19" spans="1:6" ht="18" customHeight="1">
      <c r="A19" s="10"/>
      <c r="B19" s="10"/>
      <c r="C19" s="10"/>
      <c r="D19" s="10"/>
      <c r="E19" s="10"/>
      <c r="F19" s="10"/>
    </row>
    <row r="20" spans="1:6">
      <c r="A20" s="62" t="s">
        <v>86</v>
      </c>
      <c r="B20" s="63"/>
      <c r="C20" s="63"/>
      <c r="D20" s="63"/>
      <c r="E20" s="63"/>
      <c r="F20" s="67"/>
    </row>
    <row r="21" spans="1:6">
      <c r="A21" s="9" t="s">
        <v>28</v>
      </c>
      <c r="B21" s="9" t="s">
        <v>24</v>
      </c>
      <c r="C21" s="9" t="s">
        <v>11</v>
      </c>
      <c r="D21" s="9" t="s">
        <v>4</v>
      </c>
      <c r="E21" s="9" t="s">
        <v>5</v>
      </c>
      <c r="F21" s="9" t="s">
        <v>6</v>
      </c>
    </row>
    <row r="22" spans="1:6">
      <c r="A22" s="2" t="s">
        <v>32</v>
      </c>
      <c r="B22" s="2" t="s">
        <v>7</v>
      </c>
      <c r="C22" s="3" t="s">
        <v>34</v>
      </c>
      <c r="D22" s="2"/>
      <c r="E22" s="2"/>
      <c r="F22" s="2"/>
    </row>
    <row r="23" spans="1:6">
      <c r="A23" s="2" t="s">
        <v>33</v>
      </c>
      <c r="B23" s="2" t="s">
        <v>7</v>
      </c>
      <c r="C23" s="3" t="s">
        <v>34</v>
      </c>
      <c r="D23" s="25">
        <f>E23*1.1</f>
        <v>1435.5000000000002</v>
      </c>
      <c r="E23" s="25">
        <v>1305</v>
      </c>
      <c r="F23" s="25">
        <f>E23*0.85</f>
        <v>1109.25</v>
      </c>
    </row>
    <row r="24" spans="1:6">
      <c r="A24" s="70" t="s">
        <v>87</v>
      </c>
      <c r="B24" s="71"/>
      <c r="C24" s="71"/>
      <c r="D24" s="71"/>
      <c r="E24" s="71"/>
      <c r="F24" s="71"/>
    </row>
    <row r="25" spans="1:6">
      <c r="A25" s="2" t="s">
        <v>35</v>
      </c>
      <c r="B25" s="2" t="s">
        <v>7</v>
      </c>
      <c r="C25" s="3" t="s">
        <v>37</v>
      </c>
      <c r="D25" s="25">
        <f t="shared" ref="D25:D27" si="0">E25*1.1</f>
        <v>2640</v>
      </c>
      <c r="E25" s="25">
        <v>2400</v>
      </c>
      <c r="F25" s="25">
        <f t="shared" ref="F25:F27" si="1">E25*0.85</f>
        <v>2040</v>
      </c>
    </row>
    <row r="26" spans="1:6">
      <c r="A26" s="2" t="s">
        <v>36</v>
      </c>
      <c r="B26" s="2" t="s">
        <v>0</v>
      </c>
      <c r="C26" s="3" t="s">
        <v>37</v>
      </c>
      <c r="D26" s="25">
        <f t="shared" si="0"/>
        <v>3300.0000000000005</v>
      </c>
      <c r="E26" s="25">
        <v>3000</v>
      </c>
      <c r="F26" s="25">
        <f t="shared" si="1"/>
        <v>2550</v>
      </c>
    </row>
    <row r="27" spans="1:6" ht="15.75" thickBot="1">
      <c r="A27" s="4" t="s">
        <v>36</v>
      </c>
      <c r="B27" s="4" t="s">
        <v>45</v>
      </c>
      <c r="C27" s="5" t="s">
        <v>37</v>
      </c>
      <c r="D27" s="26">
        <f t="shared" si="0"/>
        <v>3630.0000000000005</v>
      </c>
      <c r="E27" s="26">
        <v>3300</v>
      </c>
      <c r="F27" s="26">
        <f t="shared" si="1"/>
        <v>2805</v>
      </c>
    </row>
    <row r="28" spans="1:6" ht="31.5" customHeight="1" thickBot="1">
      <c r="A28" s="68" t="s">
        <v>38</v>
      </c>
      <c r="B28" s="69"/>
      <c r="C28" s="69"/>
      <c r="D28" s="69"/>
      <c r="E28" s="69"/>
      <c r="F28" s="69"/>
    </row>
    <row r="29" spans="1:6" ht="28.5" customHeight="1">
      <c r="A29" s="31"/>
      <c r="B29" s="31"/>
      <c r="C29" s="31"/>
      <c r="D29" s="31"/>
      <c r="E29" s="31"/>
      <c r="F29" s="31"/>
    </row>
    <row r="30" spans="1:6">
      <c r="A30" s="62" t="s">
        <v>86</v>
      </c>
      <c r="B30" s="63"/>
      <c r="C30" s="63"/>
      <c r="D30" s="63"/>
      <c r="E30" s="63"/>
      <c r="F30" s="67"/>
    </row>
    <row r="31" spans="1:6">
      <c r="A31" s="24" t="s">
        <v>28</v>
      </c>
      <c r="B31" s="24" t="s">
        <v>24</v>
      </c>
      <c r="C31" s="24" t="s">
        <v>11</v>
      </c>
      <c r="D31" s="24" t="s">
        <v>9</v>
      </c>
      <c r="E31" s="24" t="s">
        <v>46</v>
      </c>
      <c r="F31" s="24" t="s">
        <v>10</v>
      </c>
    </row>
    <row r="32" spans="1:6">
      <c r="A32" s="2" t="s">
        <v>39</v>
      </c>
      <c r="B32" s="2" t="s">
        <v>7</v>
      </c>
      <c r="C32" s="3" t="s">
        <v>43</v>
      </c>
      <c r="D32" s="25">
        <v>1000</v>
      </c>
      <c r="E32" s="27"/>
      <c r="F32" s="25"/>
    </row>
    <row r="33" spans="1:6">
      <c r="A33" s="2" t="s">
        <v>40</v>
      </c>
      <c r="B33" s="2" t="s">
        <v>7</v>
      </c>
      <c r="C33" s="3" t="s">
        <v>43</v>
      </c>
      <c r="D33" s="25">
        <v>1400</v>
      </c>
      <c r="E33" s="25">
        <v>1060</v>
      </c>
      <c r="F33" s="25">
        <v>700</v>
      </c>
    </row>
    <row r="34" spans="1:6">
      <c r="A34" s="70" t="s">
        <v>87</v>
      </c>
      <c r="B34" s="71"/>
      <c r="C34" s="71"/>
      <c r="D34" s="71"/>
      <c r="E34" s="71"/>
      <c r="F34" s="71"/>
    </row>
    <row r="35" spans="1:6">
      <c r="A35" s="2" t="s">
        <v>41</v>
      </c>
      <c r="B35" s="2" t="s">
        <v>7</v>
      </c>
      <c r="C35" s="3" t="s">
        <v>43</v>
      </c>
      <c r="D35" s="25">
        <v>2080</v>
      </c>
      <c r="E35" s="25"/>
      <c r="F35" s="25">
        <v>1450</v>
      </c>
    </row>
    <row r="36" spans="1:6">
      <c r="A36" s="2" t="s">
        <v>44</v>
      </c>
      <c r="B36" s="2" t="s">
        <v>45</v>
      </c>
      <c r="C36" s="3" t="s">
        <v>43</v>
      </c>
      <c r="D36" s="25">
        <v>2100</v>
      </c>
      <c r="E36" s="25">
        <v>1900</v>
      </c>
      <c r="F36" s="25"/>
    </row>
    <row r="37" spans="1:6">
      <c r="A37" s="2" t="s">
        <v>42</v>
      </c>
      <c r="B37" s="2" t="s">
        <v>0</v>
      </c>
      <c r="C37" s="3" t="s">
        <v>43</v>
      </c>
      <c r="D37" s="25"/>
      <c r="E37" s="25">
        <v>1800</v>
      </c>
      <c r="F37" s="25"/>
    </row>
    <row r="38" spans="1:6" ht="15.75" thickBot="1">
      <c r="A38" s="4" t="s">
        <v>42</v>
      </c>
      <c r="B38" s="4" t="s">
        <v>45</v>
      </c>
      <c r="C38" s="5" t="s">
        <v>43</v>
      </c>
      <c r="D38" s="26">
        <v>2500</v>
      </c>
      <c r="E38" s="26">
        <v>2000</v>
      </c>
      <c r="F38" s="26"/>
    </row>
    <row r="39" spans="1:6" ht="33" customHeight="1" thickBot="1">
      <c r="A39" s="68" t="s">
        <v>47</v>
      </c>
      <c r="B39" s="69"/>
      <c r="C39" s="69"/>
      <c r="D39" s="69"/>
      <c r="E39" s="69"/>
      <c r="F39" s="72"/>
    </row>
    <row r="44" spans="1:6" ht="15.75" thickBot="1">
      <c r="A44" s="7"/>
      <c r="B44" s="7"/>
      <c r="C44" s="7"/>
      <c r="D44" s="18"/>
      <c r="E44" s="18"/>
      <c r="F44" s="18"/>
    </row>
    <row r="45" spans="1:6">
      <c r="A45" s="12"/>
      <c r="B45" s="13"/>
      <c r="C45" s="13"/>
      <c r="D45" s="13"/>
      <c r="E45" s="13"/>
      <c r="F45" s="14"/>
    </row>
    <row r="46" spans="1:6">
      <c r="A46" s="15"/>
      <c r="B46" s="7"/>
      <c r="C46" s="7"/>
      <c r="D46" s="18" t="s">
        <v>85</v>
      </c>
      <c r="E46" s="18"/>
      <c r="F46" s="19"/>
    </row>
    <row r="47" spans="1:6">
      <c r="A47" s="15"/>
      <c r="B47" s="7"/>
      <c r="C47" s="7"/>
      <c r="D47" s="18" t="s">
        <v>56</v>
      </c>
      <c r="E47" s="18"/>
      <c r="F47" s="19"/>
    </row>
    <row r="48" spans="1:6" ht="15.75" thickBot="1">
      <c r="A48" s="16"/>
      <c r="B48" s="17"/>
      <c r="C48" s="17"/>
      <c r="D48" s="20" t="s">
        <v>88</v>
      </c>
      <c r="E48" s="20"/>
      <c r="F48" s="21"/>
    </row>
    <row r="49" spans="1:4">
      <c r="A49" s="62" t="s">
        <v>86</v>
      </c>
      <c r="B49" s="63"/>
      <c r="C49" s="63"/>
      <c r="D49" s="63"/>
    </row>
    <row r="50" spans="1:4">
      <c r="A50" s="9" t="s">
        <v>28</v>
      </c>
      <c r="B50" s="9" t="s">
        <v>24</v>
      </c>
      <c r="C50" s="9" t="s">
        <v>11</v>
      </c>
      <c r="D50" s="9" t="s">
        <v>9</v>
      </c>
    </row>
    <row r="51" spans="1:4">
      <c r="A51" s="2" t="s">
        <v>50</v>
      </c>
      <c r="B51" s="2" t="s">
        <v>7</v>
      </c>
      <c r="C51" s="28" t="s">
        <v>34</v>
      </c>
      <c r="D51" s="25">
        <v>2450</v>
      </c>
    </row>
    <row r="52" spans="1:4">
      <c r="A52" s="2" t="s">
        <v>48</v>
      </c>
      <c r="B52" s="2" t="s">
        <v>7</v>
      </c>
      <c r="C52" s="28" t="s">
        <v>34</v>
      </c>
      <c r="D52" s="25">
        <v>1950</v>
      </c>
    </row>
    <row r="53" spans="1:4">
      <c r="A53" s="2" t="s">
        <v>51</v>
      </c>
      <c r="B53" s="2" t="s">
        <v>7</v>
      </c>
      <c r="C53" s="28" t="s">
        <v>34</v>
      </c>
      <c r="D53" s="25">
        <v>4710</v>
      </c>
    </row>
    <row r="54" spans="1:4">
      <c r="A54" s="2" t="s">
        <v>49</v>
      </c>
      <c r="B54" s="2" t="s">
        <v>7</v>
      </c>
      <c r="C54" s="28" t="s">
        <v>34</v>
      </c>
      <c r="D54" s="25">
        <v>3250</v>
      </c>
    </row>
    <row r="55" spans="1:4">
      <c r="A55" s="22" t="s">
        <v>29</v>
      </c>
      <c r="B55" s="23"/>
      <c r="C55" s="29"/>
      <c r="D55" s="30"/>
    </row>
    <row r="56" spans="1:4">
      <c r="A56" s="2" t="s">
        <v>52</v>
      </c>
      <c r="B56" s="2" t="s">
        <v>7</v>
      </c>
      <c r="C56" s="28" t="s">
        <v>34</v>
      </c>
      <c r="D56" s="25">
        <v>5560</v>
      </c>
    </row>
    <row r="57" spans="1:4">
      <c r="A57" s="2" t="s">
        <v>53</v>
      </c>
      <c r="B57" s="2" t="s">
        <v>7</v>
      </c>
      <c r="C57" s="28" t="s">
        <v>34</v>
      </c>
      <c r="D57" s="25">
        <v>4350</v>
      </c>
    </row>
    <row r="58" spans="1:4">
      <c r="A58" s="2" t="s">
        <v>54</v>
      </c>
      <c r="B58" s="2" t="s">
        <v>0</v>
      </c>
      <c r="C58" s="28" t="s">
        <v>37</v>
      </c>
      <c r="D58" s="25">
        <v>8000</v>
      </c>
    </row>
    <row r="59" spans="1:4">
      <c r="A59" s="2" t="s">
        <v>55</v>
      </c>
      <c r="B59" s="2" t="s">
        <v>0</v>
      </c>
      <c r="C59" s="28" t="s">
        <v>37</v>
      </c>
      <c r="D59" s="25">
        <v>6800</v>
      </c>
    </row>
    <row r="60" spans="1:4">
      <c r="A60" s="2" t="s">
        <v>54</v>
      </c>
      <c r="B60" s="2" t="s">
        <v>45</v>
      </c>
      <c r="C60" s="28" t="s">
        <v>34</v>
      </c>
      <c r="D60" s="25">
        <v>10000</v>
      </c>
    </row>
    <row r="61" spans="1:4">
      <c r="A61" s="2" t="s">
        <v>55</v>
      </c>
      <c r="B61" s="2" t="s">
        <v>45</v>
      </c>
      <c r="C61" s="28" t="s">
        <v>34</v>
      </c>
      <c r="D61" s="25">
        <v>8800</v>
      </c>
    </row>
  </sheetData>
  <mergeCells count="10">
    <mergeCell ref="A49:D49"/>
    <mergeCell ref="A5:F5"/>
    <mergeCell ref="A20:F20"/>
    <mergeCell ref="A18:F18"/>
    <mergeCell ref="A28:F28"/>
    <mergeCell ref="A24:F24"/>
    <mergeCell ref="A12:F12"/>
    <mergeCell ref="A30:F30"/>
    <mergeCell ref="A39:F39"/>
    <mergeCell ref="A34:F3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8"/>
  <sheetViews>
    <sheetView workbookViewId="0">
      <selection activeCell="B4" sqref="B2:B4"/>
    </sheetView>
  </sheetViews>
  <sheetFormatPr defaultRowHeight="15"/>
  <cols>
    <col min="1" max="1" width="43.5703125" customWidth="1"/>
    <col min="2" max="2" width="12.7109375" customWidth="1"/>
    <col min="3" max="3" width="11.5703125" customWidth="1"/>
    <col min="4" max="4" width="17.42578125" customWidth="1"/>
  </cols>
  <sheetData>
    <row r="1" spans="1:4">
      <c r="A1" s="12"/>
      <c r="B1" s="13"/>
      <c r="C1" s="13"/>
      <c r="D1" s="14"/>
    </row>
    <row r="2" spans="1:4">
      <c r="A2" s="15"/>
      <c r="B2" s="18" t="s">
        <v>85</v>
      </c>
      <c r="C2" s="39"/>
      <c r="D2" s="40"/>
    </row>
    <row r="3" spans="1:4">
      <c r="A3" s="15"/>
      <c r="B3" s="18" t="s">
        <v>56</v>
      </c>
      <c r="C3" s="39"/>
      <c r="D3" s="40"/>
    </row>
    <row r="4" spans="1:4" ht="15.75" thickBot="1">
      <c r="A4" s="16"/>
      <c r="B4" s="20" t="s">
        <v>88</v>
      </c>
      <c r="C4" s="41"/>
      <c r="D4" s="42"/>
    </row>
    <row r="5" spans="1:4">
      <c r="A5" s="38" t="s">
        <v>69</v>
      </c>
      <c r="B5" s="38" t="s">
        <v>4</v>
      </c>
      <c r="C5" s="38" t="s">
        <v>5</v>
      </c>
      <c r="D5" s="38" t="s">
        <v>6</v>
      </c>
    </row>
    <row r="6" spans="1:4">
      <c r="A6" s="64" t="s">
        <v>91</v>
      </c>
      <c r="B6" s="65"/>
      <c r="C6" s="65"/>
      <c r="D6" s="65"/>
    </row>
    <row r="7" spans="1:4">
      <c r="A7" s="2" t="s">
        <v>63</v>
      </c>
      <c r="B7" s="34">
        <f>0.3*2080</f>
        <v>624</v>
      </c>
      <c r="C7" s="34"/>
      <c r="D7" s="34">
        <f>0.3*1450</f>
        <v>435</v>
      </c>
    </row>
    <row r="8" spans="1:4">
      <c r="A8" s="2" t="s">
        <v>64</v>
      </c>
      <c r="B8" s="34"/>
      <c r="C8" s="34">
        <f>0.3*1800</f>
        <v>540</v>
      </c>
      <c r="D8" s="34"/>
    </row>
    <row r="9" spans="1:4">
      <c r="A9" s="2" t="s">
        <v>61</v>
      </c>
      <c r="B9" s="34">
        <f>0.3*2640</f>
        <v>792</v>
      </c>
      <c r="C9" s="34">
        <f>0.3*2400</f>
        <v>720</v>
      </c>
      <c r="D9" s="34">
        <f>0.3*2040</f>
        <v>612</v>
      </c>
    </row>
    <row r="10" spans="1:4">
      <c r="A10" s="2" t="s">
        <v>62</v>
      </c>
      <c r="B10" s="34">
        <f>0.3*3300</f>
        <v>990</v>
      </c>
      <c r="C10" s="34">
        <v>900</v>
      </c>
      <c r="D10" s="34">
        <f>0.3*2550</f>
        <v>765</v>
      </c>
    </row>
    <row r="11" spans="1:4">
      <c r="A11" s="2" t="s">
        <v>57</v>
      </c>
      <c r="B11" s="34">
        <f>0.32*3600</f>
        <v>1152</v>
      </c>
      <c r="C11" s="34">
        <f>0.32*3030</f>
        <v>969.6</v>
      </c>
      <c r="D11" s="34">
        <f>0.32*2715</f>
        <v>868.80000000000007</v>
      </c>
    </row>
    <row r="12" spans="1:4">
      <c r="A12" s="2" t="s">
        <v>58</v>
      </c>
      <c r="B12" s="34">
        <f>0.32*4400</f>
        <v>1408</v>
      </c>
      <c r="C12" s="34">
        <f>0.32*4100</f>
        <v>1312</v>
      </c>
      <c r="D12" s="34">
        <f>0.32*3450</f>
        <v>1104</v>
      </c>
    </row>
    <row r="13" spans="1:4">
      <c r="A13" s="2" t="s">
        <v>65</v>
      </c>
      <c r="B13" s="34">
        <v>1300</v>
      </c>
      <c r="C13" s="34"/>
      <c r="D13" s="34"/>
    </row>
    <row r="14" spans="1:4">
      <c r="A14" s="2" t="s">
        <v>67</v>
      </c>
      <c r="B14" s="34">
        <v>2200</v>
      </c>
      <c r="C14" s="34"/>
      <c r="D14" s="34"/>
    </row>
    <row r="15" spans="1:4">
      <c r="A15" s="2" t="s">
        <v>68</v>
      </c>
      <c r="B15" s="34">
        <v>1670</v>
      </c>
      <c r="C15" s="34"/>
      <c r="D15" s="34"/>
    </row>
    <row r="16" spans="1:4">
      <c r="A16" s="2" t="s">
        <v>66</v>
      </c>
      <c r="B16" s="34">
        <v>2400</v>
      </c>
      <c r="C16" s="34"/>
      <c r="D16" s="34"/>
    </row>
    <row r="17" spans="1:4">
      <c r="A17" s="35"/>
      <c r="B17" s="36"/>
      <c r="C17" s="36"/>
      <c r="D17" s="37"/>
    </row>
    <row r="18" spans="1:4">
      <c r="A18" s="64" t="s">
        <v>90</v>
      </c>
      <c r="B18" s="65"/>
      <c r="C18" s="65"/>
      <c r="D18" s="66"/>
    </row>
    <row r="19" spans="1:4">
      <c r="A19" s="2" t="s">
        <v>70</v>
      </c>
      <c r="B19" s="33">
        <v>200</v>
      </c>
      <c r="C19" s="33"/>
      <c r="D19" s="33"/>
    </row>
    <row r="20" spans="1:4">
      <c r="A20" s="2" t="s">
        <v>72</v>
      </c>
      <c r="B20" s="34">
        <f>0.2*1400</f>
        <v>280</v>
      </c>
      <c r="C20" s="34">
        <f>0.2*1060</f>
        <v>212</v>
      </c>
      <c r="D20" s="34">
        <f>0.2*700</f>
        <v>140</v>
      </c>
    </row>
    <row r="21" spans="1:4">
      <c r="A21" s="2" t="s">
        <v>73</v>
      </c>
      <c r="B21" s="33"/>
      <c r="C21" s="33"/>
      <c r="D21" s="33"/>
    </row>
    <row r="22" spans="1:4">
      <c r="A22" s="2" t="s">
        <v>71</v>
      </c>
      <c r="B22" s="34">
        <f>C22*1.1</f>
        <v>287.10000000000002</v>
      </c>
      <c r="C22" s="34">
        <f>0.2*1305</f>
        <v>261</v>
      </c>
      <c r="D22" s="34">
        <f>C22*0.85</f>
        <v>221.85</v>
      </c>
    </row>
    <row r="23" spans="1:4">
      <c r="A23" s="2" t="s">
        <v>59</v>
      </c>
      <c r="B23" s="34">
        <f>0.2*2050</f>
        <v>410</v>
      </c>
      <c r="C23" s="34">
        <f>0.2*1832</f>
        <v>366.40000000000003</v>
      </c>
      <c r="D23" s="34">
        <f>0.2*1663</f>
        <v>332.6</v>
      </c>
    </row>
    <row r="24" spans="1:4" ht="15.75" thickBot="1">
      <c r="A24" s="4" t="s">
        <v>60</v>
      </c>
      <c r="B24" s="33">
        <f>0.2*2670</f>
        <v>534</v>
      </c>
      <c r="C24" s="33">
        <f>0.2*2420</f>
        <v>484</v>
      </c>
      <c r="D24" s="33">
        <f>0.2*2160</f>
        <v>432</v>
      </c>
    </row>
    <row r="25" spans="1:4" ht="44.25" customHeight="1" thickBot="1">
      <c r="A25" s="68" t="s">
        <v>92</v>
      </c>
      <c r="B25" s="69"/>
      <c r="C25" s="69"/>
      <c r="D25" s="72"/>
    </row>
    <row r="27" spans="1:4">
      <c r="A27" s="64" t="s">
        <v>74</v>
      </c>
      <c r="B27" s="65"/>
      <c r="C27" s="65"/>
    </row>
    <row r="28" spans="1:4">
      <c r="A28" s="1" t="s">
        <v>75</v>
      </c>
      <c r="B28" s="32">
        <v>150</v>
      </c>
      <c r="C28" s="1" t="s">
        <v>89</v>
      </c>
    </row>
    <row r="29" spans="1:4">
      <c r="A29" s="1" t="s">
        <v>76</v>
      </c>
      <c r="B29" s="32">
        <v>230</v>
      </c>
      <c r="C29" s="1" t="s">
        <v>89</v>
      </c>
    </row>
    <row r="30" spans="1:4">
      <c r="A30" s="1" t="s">
        <v>77</v>
      </c>
      <c r="B30" s="32">
        <v>350</v>
      </c>
      <c r="C30" s="1" t="s">
        <v>89</v>
      </c>
    </row>
    <row r="31" spans="1:4">
      <c r="A31" s="1" t="s">
        <v>79</v>
      </c>
      <c r="B31" s="32">
        <v>550</v>
      </c>
      <c r="C31" s="1" t="s">
        <v>89</v>
      </c>
    </row>
    <row r="32" spans="1:4">
      <c r="A32" s="1" t="s">
        <v>80</v>
      </c>
      <c r="B32" s="32">
        <v>800</v>
      </c>
      <c r="C32" s="1" t="s">
        <v>89</v>
      </c>
    </row>
    <row r="34" spans="1:3">
      <c r="A34" s="64" t="s">
        <v>78</v>
      </c>
      <c r="B34" s="65"/>
      <c r="C34" s="65"/>
    </row>
    <row r="35" spans="1:3">
      <c r="A35" s="1" t="s">
        <v>81</v>
      </c>
      <c r="B35" s="32">
        <v>800</v>
      </c>
      <c r="C35" s="1" t="s">
        <v>89</v>
      </c>
    </row>
    <row r="36" spans="1:3">
      <c r="A36" s="1" t="s">
        <v>83</v>
      </c>
      <c r="B36" s="32">
        <v>2100</v>
      </c>
      <c r="C36" s="1" t="s">
        <v>89</v>
      </c>
    </row>
    <row r="37" spans="1:3">
      <c r="A37" s="1" t="s">
        <v>84</v>
      </c>
      <c r="B37" s="32">
        <v>2900</v>
      </c>
      <c r="C37" s="1" t="s">
        <v>89</v>
      </c>
    </row>
    <row r="38" spans="1:3">
      <c r="A38" s="1" t="s">
        <v>82</v>
      </c>
      <c r="B38" s="32">
        <v>3600</v>
      </c>
      <c r="C38" s="1" t="s">
        <v>89</v>
      </c>
    </row>
  </sheetData>
  <mergeCells count="5">
    <mergeCell ref="A18:D18"/>
    <mergeCell ref="A6:D6"/>
    <mergeCell ref="A34:C34"/>
    <mergeCell ref="A27:C27"/>
    <mergeCell ref="A25:D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20"/>
  <sheetViews>
    <sheetView workbookViewId="0">
      <selection activeCell="H9" sqref="H9"/>
    </sheetView>
  </sheetViews>
  <sheetFormatPr defaultRowHeight="15"/>
  <cols>
    <col min="1" max="1" width="18.42578125" customWidth="1"/>
    <col min="2" max="2" width="20.28515625" bestFit="1" customWidth="1"/>
    <col min="3" max="3" width="12.85546875" bestFit="1" customWidth="1"/>
    <col min="4" max="4" width="11.140625" customWidth="1"/>
    <col min="5" max="5" width="12.85546875" bestFit="1" customWidth="1"/>
    <col min="6" max="6" width="9.7109375" bestFit="1" customWidth="1"/>
  </cols>
  <sheetData>
    <row r="1" spans="1:7">
      <c r="A1" s="44"/>
      <c r="B1" s="45"/>
      <c r="C1" s="45"/>
      <c r="D1" s="46" t="s">
        <v>85</v>
      </c>
      <c r="E1" s="45"/>
      <c r="F1" s="47"/>
    </row>
    <row r="2" spans="1:7">
      <c r="A2" s="48"/>
      <c r="B2" s="39"/>
      <c r="C2" s="39"/>
      <c r="D2" s="18" t="s">
        <v>56</v>
      </c>
      <c r="E2" s="39"/>
      <c r="F2" s="40"/>
    </row>
    <row r="3" spans="1:7" ht="22.5" customHeight="1" thickBot="1">
      <c r="A3" s="49"/>
      <c r="B3" s="41"/>
      <c r="C3" s="41"/>
      <c r="D3" s="20" t="s">
        <v>94</v>
      </c>
      <c r="E3" s="41"/>
      <c r="F3" s="42"/>
    </row>
    <row r="4" spans="1:7">
      <c r="A4" s="75" t="s">
        <v>130</v>
      </c>
      <c r="B4" s="75" t="s">
        <v>139</v>
      </c>
      <c r="C4" s="43" t="s">
        <v>93</v>
      </c>
      <c r="D4" s="43" t="s">
        <v>131</v>
      </c>
      <c r="E4" s="43" t="s">
        <v>93</v>
      </c>
      <c r="F4" s="43" t="s">
        <v>131</v>
      </c>
    </row>
    <row r="5" spans="1:7">
      <c r="A5" s="76"/>
      <c r="B5" s="76"/>
      <c r="C5" s="64" t="s">
        <v>125</v>
      </c>
      <c r="D5" s="66"/>
      <c r="E5" s="64" t="s">
        <v>126</v>
      </c>
      <c r="F5" s="66"/>
    </row>
    <row r="6" spans="1:7">
      <c r="A6" s="1" t="s">
        <v>12</v>
      </c>
      <c r="B6" s="11" t="s">
        <v>118</v>
      </c>
      <c r="C6" s="32">
        <v>1142.1000000000001</v>
      </c>
      <c r="D6" s="32">
        <f>2.8*1.035*C6</f>
        <v>3309.8058000000001</v>
      </c>
      <c r="E6" s="32">
        <v>787.05000000000007</v>
      </c>
      <c r="F6" s="32">
        <f>2.8*1.035*E6</f>
        <v>2280.8708999999999</v>
      </c>
    </row>
    <row r="7" spans="1:7">
      <c r="A7" s="1" t="s">
        <v>13</v>
      </c>
      <c r="B7" s="11" t="s">
        <v>118</v>
      </c>
      <c r="C7" s="32">
        <v>1178.5500000000002</v>
      </c>
      <c r="D7" s="32">
        <f t="shared" ref="D7:D12" si="0">2.8*1.035*C7</f>
        <v>3415.4379000000004</v>
      </c>
      <c r="E7" s="32">
        <v>823.5</v>
      </c>
      <c r="F7" s="32">
        <f t="shared" ref="F7:F12" si="1">2.8*1.035*E7</f>
        <v>2386.5029999999997</v>
      </c>
    </row>
    <row r="8" spans="1:7">
      <c r="A8" s="1" t="s">
        <v>14</v>
      </c>
      <c r="B8" s="11" t="s">
        <v>120</v>
      </c>
      <c r="C8" s="32">
        <v>1227.1500000000001</v>
      </c>
      <c r="D8" s="32">
        <f t="shared" si="0"/>
        <v>3556.2806999999998</v>
      </c>
      <c r="E8" s="32">
        <v>872.1</v>
      </c>
      <c r="F8" s="32">
        <f t="shared" si="1"/>
        <v>2527.3457999999996</v>
      </c>
    </row>
    <row r="9" spans="1:7">
      <c r="A9" s="1" t="s">
        <v>15</v>
      </c>
      <c r="B9" s="11" t="s">
        <v>120</v>
      </c>
      <c r="C9" s="32">
        <v>1277.1000000000001</v>
      </c>
      <c r="D9" s="32">
        <f t="shared" si="0"/>
        <v>3701.0358000000001</v>
      </c>
      <c r="E9" s="32">
        <v>920.7</v>
      </c>
      <c r="F9" s="32">
        <f t="shared" si="1"/>
        <v>2668.1886</v>
      </c>
    </row>
    <row r="10" spans="1:7">
      <c r="A10" s="1" t="s">
        <v>16</v>
      </c>
      <c r="B10" s="11" t="s">
        <v>119</v>
      </c>
      <c r="C10" s="32">
        <v>1351.3500000000001</v>
      </c>
      <c r="D10" s="32">
        <f t="shared" si="0"/>
        <v>3916.2123000000001</v>
      </c>
      <c r="E10" s="32">
        <v>993.6</v>
      </c>
      <c r="F10" s="32">
        <f t="shared" si="1"/>
        <v>2879.4527999999996</v>
      </c>
    </row>
    <row r="11" spans="1:7">
      <c r="A11" s="1" t="s">
        <v>17</v>
      </c>
      <c r="B11" s="11" t="s">
        <v>120</v>
      </c>
      <c r="C11" s="32">
        <v>1425.6000000000001</v>
      </c>
      <c r="D11" s="32">
        <f t="shared" si="0"/>
        <v>4131.3887999999997</v>
      </c>
      <c r="E11" s="32">
        <v>1066.5</v>
      </c>
      <c r="F11" s="32">
        <f t="shared" si="1"/>
        <v>3090.7169999999996</v>
      </c>
    </row>
    <row r="12" spans="1:7">
      <c r="A12" s="1" t="s">
        <v>18</v>
      </c>
      <c r="B12" s="11" t="s">
        <v>118</v>
      </c>
      <c r="C12" s="32">
        <v>1561.95</v>
      </c>
      <c r="D12" s="32">
        <f t="shared" si="0"/>
        <v>4526.5310999999992</v>
      </c>
      <c r="E12" s="32">
        <v>1198.8000000000002</v>
      </c>
      <c r="F12" s="32">
        <f t="shared" si="1"/>
        <v>3474.1224000000002</v>
      </c>
    </row>
    <row r="13" spans="1:7">
      <c r="A13" s="1" t="s">
        <v>128</v>
      </c>
      <c r="B13" s="11" t="s">
        <v>129</v>
      </c>
      <c r="C13" s="32">
        <f>D13/2.977</f>
        <v>1461.2025529056098</v>
      </c>
      <c r="D13" s="32">
        <v>4350</v>
      </c>
      <c r="E13" s="32"/>
      <c r="F13" s="32"/>
    </row>
    <row r="14" spans="1:7">
      <c r="A14" s="1" t="s">
        <v>127</v>
      </c>
      <c r="B14" s="11" t="s">
        <v>129</v>
      </c>
      <c r="C14" s="32">
        <f>D14/2.977</f>
        <v>1587.1682902250589</v>
      </c>
      <c r="D14" s="32">
        <v>4725</v>
      </c>
      <c r="E14" s="32">
        <v>1722</v>
      </c>
      <c r="F14" s="32">
        <f>E14*2.977</f>
        <v>5126.3939999999993</v>
      </c>
    </row>
    <row r="15" spans="1:7">
      <c r="A15" s="39"/>
      <c r="B15" s="58"/>
      <c r="C15" s="59"/>
      <c r="D15" s="59"/>
      <c r="E15" s="59"/>
      <c r="F15" s="59"/>
      <c r="G15" s="39"/>
    </row>
    <row r="16" spans="1:7">
      <c r="A16" s="60" t="s">
        <v>135</v>
      </c>
      <c r="B16" s="61" t="s">
        <v>138</v>
      </c>
      <c r="C16" s="73" t="s">
        <v>140</v>
      </c>
      <c r="D16" s="74"/>
      <c r="E16" s="73" t="s">
        <v>141</v>
      </c>
      <c r="F16" s="74"/>
    </row>
    <row r="17" spans="1:6">
      <c r="A17" s="55" t="s">
        <v>121</v>
      </c>
      <c r="B17" s="55" t="s">
        <v>136</v>
      </c>
      <c r="C17" s="57" t="s">
        <v>132</v>
      </c>
      <c r="D17" s="56" t="s">
        <v>133</v>
      </c>
      <c r="E17" s="57" t="s">
        <v>142</v>
      </c>
      <c r="F17" s="56" t="s">
        <v>143</v>
      </c>
    </row>
    <row r="18" spans="1:6">
      <c r="A18" s="55" t="s">
        <v>124</v>
      </c>
      <c r="B18" s="55" t="s">
        <v>136</v>
      </c>
      <c r="C18" s="57" t="s">
        <v>132</v>
      </c>
      <c r="D18" s="56" t="s">
        <v>133</v>
      </c>
      <c r="E18" s="57" t="s">
        <v>142</v>
      </c>
      <c r="F18" s="56" t="s">
        <v>143</v>
      </c>
    </row>
    <row r="19" spans="1:6">
      <c r="A19" s="55" t="s">
        <v>122</v>
      </c>
      <c r="B19" s="55" t="s">
        <v>137</v>
      </c>
      <c r="C19" s="57" t="s">
        <v>132</v>
      </c>
      <c r="D19" s="56" t="s">
        <v>134</v>
      </c>
      <c r="E19" s="57" t="s">
        <v>142</v>
      </c>
      <c r="F19" s="56" t="s">
        <v>144</v>
      </c>
    </row>
    <row r="20" spans="1:6">
      <c r="A20" s="55" t="s">
        <v>123</v>
      </c>
      <c r="B20" s="55" t="s">
        <v>137</v>
      </c>
      <c r="C20" s="57" t="s">
        <v>132</v>
      </c>
      <c r="D20" s="56" t="s">
        <v>134</v>
      </c>
      <c r="E20" s="57" t="s">
        <v>142</v>
      </c>
      <c r="F20" s="56" t="s">
        <v>144</v>
      </c>
    </row>
  </sheetData>
  <mergeCells count="6">
    <mergeCell ref="A4:A5"/>
    <mergeCell ref="C16:D16"/>
    <mergeCell ref="E16:F16"/>
    <mergeCell ref="C5:D5"/>
    <mergeCell ref="E5:F5"/>
    <mergeCell ref="B4:B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topLeftCell="A7" workbookViewId="0">
      <selection activeCell="C26" sqref="C26"/>
    </sheetView>
  </sheetViews>
  <sheetFormatPr defaultRowHeight="15"/>
  <cols>
    <col min="1" max="1" width="40.7109375" customWidth="1"/>
    <col min="2" max="2" width="9.42578125" bestFit="1" customWidth="1"/>
    <col min="3" max="3" width="10.5703125" bestFit="1" customWidth="1"/>
  </cols>
  <sheetData>
    <row r="1" spans="1:3">
      <c r="A1" s="50" t="s">
        <v>85</v>
      </c>
      <c r="B1" s="45"/>
      <c r="C1" s="47"/>
    </row>
    <row r="2" spans="1:3">
      <c r="A2" s="51" t="s">
        <v>56</v>
      </c>
      <c r="B2" s="39"/>
      <c r="C2" s="40"/>
    </row>
    <row r="3" spans="1:3" ht="15.75" thickBot="1">
      <c r="A3" s="52" t="s">
        <v>94</v>
      </c>
      <c r="B3" s="41"/>
      <c r="C3" s="42"/>
    </row>
    <row r="4" spans="1:3">
      <c r="A4" s="43" t="s">
        <v>19</v>
      </c>
      <c r="B4" s="43" t="s">
        <v>117</v>
      </c>
      <c r="C4" s="43" t="s">
        <v>116</v>
      </c>
    </row>
    <row r="5" spans="1:3">
      <c r="A5" s="53" t="s">
        <v>95</v>
      </c>
      <c r="B5" s="53" t="s">
        <v>96</v>
      </c>
      <c r="C5" s="54">
        <v>220</v>
      </c>
    </row>
    <row r="6" spans="1:3">
      <c r="A6" s="53" t="s">
        <v>97</v>
      </c>
      <c r="B6" s="53" t="s">
        <v>96</v>
      </c>
      <c r="C6" s="54">
        <v>540</v>
      </c>
    </row>
    <row r="7" spans="1:3">
      <c r="A7" s="53" t="s">
        <v>98</v>
      </c>
      <c r="B7" s="53" t="s">
        <v>96</v>
      </c>
      <c r="C7" s="54">
        <v>210</v>
      </c>
    </row>
    <row r="8" spans="1:3">
      <c r="A8" s="53" t="s">
        <v>99</v>
      </c>
      <c r="B8" s="53" t="s">
        <v>96</v>
      </c>
      <c r="C8" s="54">
        <v>315</v>
      </c>
    </row>
    <row r="9" spans="1:3">
      <c r="A9" s="53" t="s">
        <v>100</v>
      </c>
      <c r="B9" s="53" t="s">
        <v>96</v>
      </c>
      <c r="C9" s="54">
        <v>185</v>
      </c>
    </row>
    <row r="10" spans="1:3">
      <c r="A10" s="53" t="s">
        <v>101</v>
      </c>
      <c r="B10" s="53" t="s">
        <v>96</v>
      </c>
      <c r="C10" s="54">
        <v>1240</v>
      </c>
    </row>
    <row r="11" spans="1:3">
      <c r="A11" s="53" t="s">
        <v>102</v>
      </c>
      <c r="B11" s="53" t="s">
        <v>96</v>
      </c>
      <c r="C11" s="54">
        <v>185</v>
      </c>
    </row>
    <row r="12" spans="1:3">
      <c r="A12" s="53" t="s">
        <v>103</v>
      </c>
      <c r="B12" s="53" t="s">
        <v>96</v>
      </c>
      <c r="C12" s="54">
        <v>205</v>
      </c>
    </row>
    <row r="13" spans="1:3">
      <c r="A13" s="53" t="s">
        <v>104</v>
      </c>
      <c r="B13" s="53" t="s">
        <v>96</v>
      </c>
      <c r="C13" s="54">
        <v>1200</v>
      </c>
    </row>
    <row r="14" spans="1:3">
      <c r="A14" s="53" t="s">
        <v>105</v>
      </c>
      <c r="B14" s="53" t="s">
        <v>96</v>
      </c>
      <c r="C14" s="54">
        <v>112</v>
      </c>
    </row>
    <row r="15" spans="1:3">
      <c r="A15" s="53" t="s">
        <v>106</v>
      </c>
      <c r="B15" s="53" t="s">
        <v>96</v>
      </c>
      <c r="C15" s="54">
        <v>250</v>
      </c>
    </row>
    <row r="16" spans="1:3">
      <c r="A16" s="53" t="s">
        <v>107</v>
      </c>
      <c r="B16" s="53" t="s">
        <v>96</v>
      </c>
      <c r="C16" s="54">
        <v>990</v>
      </c>
    </row>
    <row r="17" spans="1:3">
      <c r="A17" s="53" t="s">
        <v>108</v>
      </c>
      <c r="B17" s="53" t="s">
        <v>96</v>
      </c>
      <c r="C17" s="54">
        <v>3235</v>
      </c>
    </row>
    <row r="18" spans="1:3">
      <c r="A18" s="53" t="s">
        <v>109</v>
      </c>
      <c r="B18" s="53" t="s">
        <v>96</v>
      </c>
      <c r="C18" s="54">
        <v>415</v>
      </c>
    </row>
    <row r="19" spans="1:3">
      <c r="A19" s="53" t="s">
        <v>110</v>
      </c>
      <c r="B19" s="53" t="s">
        <v>96</v>
      </c>
      <c r="C19" s="54">
        <v>1210</v>
      </c>
    </row>
    <row r="20" spans="1:3">
      <c r="A20" s="53" t="s">
        <v>111</v>
      </c>
      <c r="B20" s="53" t="s">
        <v>96</v>
      </c>
      <c r="C20" s="54">
        <v>200</v>
      </c>
    </row>
    <row r="21" spans="1:3">
      <c r="A21" s="53" t="s">
        <v>112</v>
      </c>
      <c r="B21" s="53" t="s">
        <v>96</v>
      </c>
      <c r="C21" s="54">
        <v>505</v>
      </c>
    </row>
    <row r="22" spans="1:3">
      <c r="A22" s="53" t="s">
        <v>113</v>
      </c>
      <c r="B22" s="53" t="s">
        <v>96</v>
      </c>
      <c r="C22" s="54">
        <v>795</v>
      </c>
    </row>
    <row r="23" spans="1:3">
      <c r="A23" s="53" t="s">
        <v>114</v>
      </c>
      <c r="B23" s="53" t="s">
        <v>96</v>
      </c>
      <c r="C23" s="54">
        <v>1205</v>
      </c>
    </row>
    <row r="24" spans="1:3">
      <c r="A24" s="53" t="s">
        <v>115</v>
      </c>
      <c r="B24" s="53" t="s">
        <v>96</v>
      </c>
      <c r="C24" s="54">
        <v>1820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topLeftCell="A25" workbookViewId="0">
      <selection activeCell="C43" sqref="C43"/>
    </sheetView>
  </sheetViews>
  <sheetFormatPr defaultRowHeight="15"/>
  <cols>
    <col min="1" max="1" width="48.28515625" bestFit="1" customWidth="1"/>
    <col min="2" max="2" width="12.85546875" bestFit="1" customWidth="1"/>
    <col min="3" max="3" width="12.140625" bestFit="1" customWidth="1"/>
  </cols>
  <sheetData>
    <row r="1" spans="1:3" ht="15.75" thickBot="1">
      <c r="A1" s="85" t="s">
        <v>145</v>
      </c>
      <c r="B1" s="86"/>
      <c r="C1" s="87"/>
    </row>
    <row r="2" spans="1:3">
      <c r="A2" s="77"/>
      <c r="B2" s="88" t="s">
        <v>147</v>
      </c>
      <c r="C2" s="89"/>
    </row>
    <row r="3" spans="1:3" ht="15.75" thickBot="1">
      <c r="A3" s="77"/>
      <c r="B3" s="90"/>
      <c r="C3" s="91"/>
    </row>
    <row r="4" spans="1:3" ht="15.75" thickBot="1">
      <c r="A4" s="78" t="s">
        <v>146</v>
      </c>
      <c r="B4" s="80" t="s">
        <v>148</v>
      </c>
      <c r="C4" s="80" t="s">
        <v>149</v>
      </c>
    </row>
    <row r="5" spans="1:3">
      <c r="A5" s="81" t="s">
        <v>150</v>
      </c>
      <c r="B5" s="83">
        <v>12000</v>
      </c>
      <c r="C5" s="83">
        <v>13000</v>
      </c>
    </row>
    <row r="6" spans="1:3">
      <c r="A6" s="81" t="s">
        <v>151</v>
      </c>
      <c r="B6" s="83" t="s">
        <v>156</v>
      </c>
      <c r="C6" s="83">
        <v>15000</v>
      </c>
    </row>
    <row r="7" spans="1:3">
      <c r="A7" s="81" t="s">
        <v>152</v>
      </c>
      <c r="B7" s="83">
        <v>12000</v>
      </c>
      <c r="C7" s="83">
        <v>15000</v>
      </c>
    </row>
    <row r="8" spans="1:3">
      <c r="A8" s="81" t="s">
        <v>151</v>
      </c>
      <c r="B8" s="83" t="s">
        <v>156</v>
      </c>
      <c r="C8" s="83">
        <v>15000</v>
      </c>
    </row>
    <row r="9" spans="1:3">
      <c r="A9" s="81" t="s">
        <v>153</v>
      </c>
      <c r="B9" s="83" t="s">
        <v>156</v>
      </c>
      <c r="C9" s="83">
        <v>14000</v>
      </c>
    </row>
    <row r="10" spans="1:3">
      <c r="A10" s="81" t="s">
        <v>154</v>
      </c>
      <c r="B10" s="83" t="s">
        <v>156</v>
      </c>
      <c r="C10" s="83">
        <v>13000</v>
      </c>
    </row>
    <row r="11" spans="1:3" ht="15.75" thickBot="1">
      <c r="A11" s="82" t="s">
        <v>155</v>
      </c>
      <c r="B11" s="79" t="s">
        <v>156</v>
      </c>
      <c r="C11" s="79">
        <v>12000</v>
      </c>
    </row>
    <row r="12" spans="1:3" ht="15.75" thickBot="1">
      <c r="A12" s="84" t="s">
        <v>157</v>
      </c>
      <c r="B12" s="80" t="s">
        <v>158</v>
      </c>
      <c r="C12" s="80" t="s">
        <v>159</v>
      </c>
    </row>
    <row r="13" spans="1:3" ht="15.75" thickBot="1">
      <c r="A13" s="82" t="s">
        <v>160</v>
      </c>
      <c r="B13" s="79">
        <v>22000</v>
      </c>
      <c r="C13" s="79">
        <v>24000</v>
      </c>
    </row>
    <row r="14" spans="1:3" ht="15.75" thickBot="1">
      <c r="A14" s="84" t="s">
        <v>161</v>
      </c>
      <c r="B14" s="80" t="s">
        <v>148</v>
      </c>
      <c r="C14" s="80" t="s">
        <v>149</v>
      </c>
    </row>
    <row r="15" spans="1:3" ht="15.75" thickBot="1">
      <c r="A15" s="82" t="s">
        <v>160</v>
      </c>
      <c r="B15" s="79">
        <v>16000</v>
      </c>
      <c r="C15" s="79">
        <v>18000</v>
      </c>
    </row>
    <row r="16" spans="1:3" ht="15.75" thickBot="1">
      <c r="A16" s="84" t="s">
        <v>162</v>
      </c>
      <c r="B16" s="80" t="s">
        <v>148</v>
      </c>
      <c r="C16" s="80" t="s">
        <v>149</v>
      </c>
    </row>
    <row r="17" spans="1:3">
      <c r="A17" s="81" t="s">
        <v>163</v>
      </c>
      <c r="B17" s="83">
        <v>36000</v>
      </c>
      <c r="C17" s="83">
        <v>37000</v>
      </c>
    </row>
    <row r="18" spans="1:3" ht="15.75" thickBot="1">
      <c r="A18" s="82" t="s">
        <v>164</v>
      </c>
      <c r="B18" s="79">
        <v>34000</v>
      </c>
      <c r="C18" s="79">
        <v>36000</v>
      </c>
    </row>
    <row r="19" spans="1:3">
      <c r="A19" s="81" t="s">
        <v>165</v>
      </c>
      <c r="B19" s="83">
        <v>39000</v>
      </c>
      <c r="C19" s="83">
        <v>41000</v>
      </c>
    </row>
    <row r="20" spans="1:3" ht="15.75" thickBot="1">
      <c r="A20" s="82" t="s">
        <v>166</v>
      </c>
      <c r="B20" s="79">
        <v>37000</v>
      </c>
      <c r="C20" s="79">
        <v>39000</v>
      </c>
    </row>
    <row r="21" spans="1:3" ht="15.75" thickBot="1">
      <c r="A21" s="84" t="s">
        <v>167</v>
      </c>
      <c r="B21" s="80" t="s">
        <v>148</v>
      </c>
      <c r="C21" s="80" t="s">
        <v>149</v>
      </c>
    </row>
    <row r="22" spans="1:3" ht="15.75" thickBot="1">
      <c r="A22" s="82" t="s">
        <v>168</v>
      </c>
      <c r="B22" s="79">
        <v>53000</v>
      </c>
      <c r="C22" s="79">
        <v>55000</v>
      </c>
    </row>
    <row r="23" spans="1:3" ht="15.75" thickBot="1">
      <c r="A23" s="82" t="s">
        <v>169</v>
      </c>
      <c r="B23" s="79">
        <v>65000</v>
      </c>
      <c r="C23" s="79">
        <v>68000</v>
      </c>
    </row>
    <row r="24" spans="1:3" ht="15.75" thickBot="1">
      <c r="A24" s="82" t="s">
        <v>170</v>
      </c>
      <c r="B24" s="79">
        <v>53000</v>
      </c>
      <c r="C24" s="79">
        <v>55000</v>
      </c>
    </row>
    <row r="25" spans="1:3" ht="15.75" thickBot="1">
      <c r="A25" s="84" t="s">
        <v>171</v>
      </c>
      <c r="B25" s="80" t="s">
        <v>148</v>
      </c>
      <c r="C25" s="80" t="s">
        <v>149</v>
      </c>
    </row>
    <row r="26" spans="1:3" ht="15.75" thickBot="1">
      <c r="A26" s="82" t="s">
        <v>168</v>
      </c>
      <c r="B26" s="79">
        <v>49000</v>
      </c>
      <c r="C26" s="79">
        <v>52000</v>
      </c>
    </row>
    <row r="27" spans="1:3" ht="15.75" thickBot="1">
      <c r="A27" s="82" t="s">
        <v>172</v>
      </c>
      <c r="B27" s="79">
        <v>62000</v>
      </c>
      <c r="C27" s="79">
        <v>65000</v>
      </c>
    </row>
    <row r="28" spans="1:3" ht="15.75" thickBot="1">
      <c r="A28" s="84" t="s">
        <v>173</v>
      </c>
      <c r="B28" s="80" t="s">
        <v>148</v>
      </c>
      <c r="C28" s="80" t="s">
        <v>149</v>
      </c>
    </row>
    <row r="29" spans="1:3" ht="15.75" thickBot="1">
      <c r="A29" s="82" t="s">
        <v>168</v>
      </c>
      <c r="B29" s="79">
        <v>74000</v>
      </c>
      <c r="C29" s="79">
        <v>77000</v>
      </c>
    </row>
    <row r="30" spans="1:3" ht="15.75" thickBot="1">
      <c r="A30" s="82" t="s">
        <v>172</v>
      </c>
      <c r="B30" s="79">
        <v>87000</v>
      </c>
      <c r="C30" s="79">
        <v>89000</v>
      </c>
    </row>
    <row r="31" spans="1:3" ht="15.75" thickBot="1">
      <c r="A31" s="84" t="s">
        <v>174</v>
      </c>
      <c r="B31" s="80" t="s">
        <v>148</v>
      </c>
      <c r="C31" s="80" t="s">
        <v>149</v>
      </c>
    </row>
    <row r="32" spans="1:3" ht="15.75" thickBot="1">
      <c r="A32" s="82" t="s">
        <v>175</v>
      </c>
      <c r="B32" s="79">
        <v>44000</v>
      </c>
      <c r="C32" s="79">
        <v>50000</v>
      </c>
    </row>
    <row r="33" spans="1:3" ht="15.75" thickBot="1">
      <c r="A33" s="82" t="s">
        <v>176</v>
      </c>
      <c r="B33" s="79">
        <v>55000</v>
      </c>
      <c r="C33" s="79">
        <v>58000</v>
      </c>
    </row>
    <row r="34" spans="1:3" ht="15.75" thickBot="1">
      <c r="A34" s="82" t="s">
        <v>177</v>
      </c>
      <c r="B34" s="79">
        <v>67000</v>
      </c>
      <c r="C34" s="79">
        <v>69000</v>
      </c>
    </row>
    <row r="35" spans="1:3" ht="15.75" thickBot="1">
      <c r="A35" s="82" t="s">
        <v>178</v>
      </c>
      <c r="B35" s="79">
        <v>71000</v>
      </c>
      <c r="C35" s="79">
        <v>73000</v>
      </c>
    </row>
    <row r="36" spans="1:3" ht="15.75" thickBot="1">
      <c r="A36" s="82" t="s">
        <v>179</v>
      </c>
      <c r="B36" s="79">
        <v>74000</v>
      </c>
      <c r="C36" s="79">
        <v>76000</v>
      </c>
    </row>
    <row r="37" spans="1:3">
      <c r="A37" s="77" t="s">
        <v>180</v>
      </c>
      <c r="B37" s="83" t="s">
        <v>182</v>
      </c>
      <c r="C37" s="83" t="s">
        <v>184</v>
      </c>
    </row>
    <row r="38" spans="1:3" ht="15.75" thickBot="1">
      <c r="A38" s="84" t="s">
        <v>181</v>
      </c>
      <c r="B38" s="79" t="s">
        <v>183</v>
      </c>
      <c r="C38" s="79" t="s">
        <v>185</v>
      </c>
    </row>
  </sheetData>
  <mergeCells count="2">
    <mergeCell ref="A1:C1"/>
    <mergeCell ref="B2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Щиты</vt:lpstr>
      <vt:lpstr>Элементы лестницы</vt:lpstr>
      <vt:lpstr>МДФ</vt:lpstr>
      <vt:lpstr>Шпон</vt:lpstr>
      <vt:lpstr>Пиломатериал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2020-06-08T03:55:53Z</dcterms:modified>
</cp:coreProperties>
</file>